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en1g\OneDrive\デスクトップ\"/>
    </mc:Choice>
  </mc:AlternateContent>
  <xr:revisionPtr revIDLastSave="0" documentId="13_ncr:1_{52F99CA5-B17B-48DC-9638-FB244482558D}" xr6:coauthVersionLast="47" xr6:coauthVersionMax="47" xr10:uidLastSave="{00000000-0000-0000-0000-000000000000}"/>
  <workbookProtection workbookAlgorithmName="SHA-512" workbookHashValue="2WU78hRKPCzEFErzy2WMQp5wdAN8I1mtuCTaODkI7DhXg3A2WUaQKDXHN/4XESp7DEgAardCom6rKMo2cpv3vQ==" workbookSaltValue="4vd6OQtsKi5yTEZGKZIi0w==" workbookSpinCount="100000" lockStructure="1"/>
  <bookViews>
    <workbookView xWindow="-98" yWindow="-98" windowWidth="21795" windowHeight="13695" xr2:uid="{C12CEE87-D849-4361-A322-B103528B2C7B}"/>
  </bookViews>
  <sheets>
    <sheet name="早見表" sheetId="1" r:id="rId1"/>
    <sheet name="リスト"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E12" i="1"/>
  <c r="C40" i="1"/>
  <c r="G39" i="1"/>
  <c r="G38" i="1"/>
  <c r="G37" i="1"/>
  <c r="G36" i="1"/>
  <c r="G34" i="1"/>
  <c r="G33" i="1"/>
  <c r="G31" i="1"/>
  <c r="C35" i="1"/>
  <c r="G35" i="1" s="1"/>
  <c r="G30" i="1"/>
  <c r="E34" i="1"/>
  <c r="E33" i="1"/>
  <c r="E7" i="1"/>
  <c r="E18" i="1"/>
  <c r="E19" i="1"/>
  <c r="E36" i="1"/>
  <c r="E37" i="1"/>
  <c r="E38" i="1"/>
  <c r="E39" i="1"/>
  <c r="E30" i="1"/>
  <c r="E22" i="1"/>
  <c r="E21" i="1"/>
  <c r="E20" i="1"/>
  <c r="E16" i="1"/>
  <c r="E15" i="1"/>
  <c r="E14" i="1"/>
  <c r="E13" i="1"/>
  <c r="E11" i="1"/>
  <c r="E10" i="1"/>
  <c r="E8" i="1"/>
  <c r="E6" i="1"/>
  <c r="C23" i="1"/>
  <c r="C32" i="1"/>
  <c r="G32" i="1" s="1"/>
  <c r="C31" i="1"/>
  <c r="G22" i="1"/>
  <c r="G21" i="1"/>
  <c r="G20" i="1"/>
  <c r="G19" i="1"/>
  <c r="G18" i="1"/>
  <c r="G17" i="1"/>
  <c r="G16" i="1"/>
  <c r="G15" i="1"/>
  <c r="G14" i="1"/>
  <c r="G13" i="1"/>
  <c r="G11" i="1"/>
  <c r="G10" i="1"/>
  <c r="G9" i="1"/>
  <c r="G8" i="1"/>
  <c r="G7" i="1"/>
  <c r="G6" i="1"/>
  <c r="G5" i="1"/>
  <c r="G40" i="1" l="1"/>
  <c r="E35" i="1"/>
  <c r="E32" i="1"/>
  <c r="E31" i="1"/>
  <c r="G23" i="1"/>
</calcChain>
</file>

<file path=xl/sharedStrings.xml><?xml version="1.0" encoding="utf-8"?>
<sst xmlns="http://schemas.openxmlformats.org/spreadsheetml/2006/main" count="104" uniqueCount="53">
  <si>
    <t>対象サービス</t>
    <rPh sb="0" eb="2">
      <t>タイショウ</t>
    </rPh>
    <phoneticPr fontId="3"/>
  </si>
  <si>
    <t>ダイヤモンド会員として算出</t>
    <rPh sb="6" eb="8">
      <t>カイイン</t>
    </rPh>
    <rPh sb="11" eb="13">
      <t>サンシュツ</t>
    </rPh>
    <phoneticPr fontId="3"/>
  </si>
  <si>
    <t>付与ポイント</t>
    <rPh sb="0" eb="2">
      <t>フヨ</t>
    </rPh>
    <phoneticPr fontId="3"/>
  </si>
  <si>
    <t>倍率</t>
    <rPh sb="0" eb="2">
      <t>バイリツ</t>
    </rPh>
    <phoneticPr fontId="3"/>
  </si>
  <si>
    <t>上限金額</t>
    <rPh sb="0" eb="2">
      <t>ジョウゲン</t>
    </rPh>
    <rPh sb="2" eb="4">
      <t>キンガク</t>
    </rPh>
    <phoneticPr fontId="3"/>
  </si>
  <si>
    <t>達成</t>
    <rPh sb="0" eb="2">
      <t>タッセイ</t>
    </rPh>
    <phoneticPr fontId="3"/>
  </si>
  <si>
    <t>獲得金額</t>
    <rPh sb="0" eb="2">
      <t>カクトク</t>
    </rPh>
    <rPh sb="2" eb="4">
      <t>キンガク</t>
    </rPh>
    <phoneticPr fontId="3"/>
  </si>
  <si>
    <t>楽天会員</t>
    <rPh sb="0" eb="2">
      <t>ラクテン</t>
    </rPh>
    <rPh sb="2" eb="4">
      <t>カイイン</t>
    </rPh>
    <phoneticPr fontId="3"/>
  </si>
  <si>
    <t>なし</t>
    <phoneticPr fontId="3"/>
  </si>
  <si>
    <t>〇</t>
    <phoneticPr fontId="3"/>
  </si>
  <si>
    <t>モバイル会員</t>
    <rPh sb="4" eb="6">
      <t>カイイン</t>
    </rPh>
    <phoneticPr fontId="3"/>
  </si>
  <si>
    <t>キャリア決済</t>
    <rPh sb="4" eb="6">
      <t>ケッサイ</t>
    </rPh>
    <phoneticPr fontId="3"/>
  </si>
  <si>
    <t>楽天ひかり</t>
    <rPh sb="0" eb="2">
      <t>ラクテン</t>
    </rPh>
    <phoneticPr fontId="3"/>
  </si>
  <si>
    <t>楽天カード</t>
    <rPh sb="0" eb="2">
      <t>ラクテン</t>
    </rPh>
    <phoneticPr fontId="3"/>
  </si>
  <si>
    <t>楽天プレミアムカード</t>
    <rPh sb="0" eb="2">
      <t>ラクテン</t>
    </rPh>
    <phoneticPr fontId="3"/>
  </si>
  <si>
    <t>投資信託</t>
    <rPh sb="0" eb="2">
      <t>トウシ</t>
    </rPh>
    <rPh sb="2" eb="4">
      <t>シンタク</t>
    </rPh>
    <phoneticPr fontId="3"/>
  </si>
  <si>
    <t>米国株式</t>
    <rPh sb="0" eb="2">
      <t>ベイコク</t>
    </rPh>
    <rPh sb="2" eb="4">
      <t>カブシキ</t>
    </rPh>
    <phoneticPr fontId="3"/>
  </si>
  <si>
    <t>ウォレット</t>
    <phoneticPr fontId="3"/>
  </si>
  <si>
    <t>トラベル</t>
    <phoneticPr fontId="3"/>
  </si>
  <si>
    <t>アプリ</t>
    <phoneticPr fontId="3"/>
  </si>
  <si>
    <t>Pasha</t>
    <phoneticPr fontId="3"/>
  </si>
  <si>
    <t>ビューティ</t>
    <phoneticPr fontId="3"/>
  </si>
  <si>
    <t>0,5のつく日</t>
    <rPh sb="6" eb="7">
      <t>ヒ</t>
    </rPh>
    <phoneticPr fontId="3"/>
  </si>
  <si>
    <t>お買い物マラソン①</t>
    <rPh sb="1" eb="2">
      <t>カ</t>
    </rPh>
    <rPh sb="3" eb="4">
      <t>モノ</t>
    </rPh>
    <phoneticPr fontId="3"/>
  </si>
  <si>
    <t>お買い物マラソン②</t>
    <rPh sb="1" eb="2">
      <t>カ</t>
    </rPh>
    <rPh sb="3" eb="4">
      <t>モノ</t>
    </rPh>
    <phoneticPr fontId="3"/>
  </si>
  <si>
    <t>合計</t>
    <rPh sb="0" eb="2">
      <t>ゴウケイ</t>
    </rPh>
    <phoneticPr fontId="3"/>
  </si>
  <si>
    <t>通常P</t>
    <rPh sb="0" eb="2">
      <t>ツウジョウ</t>
    </rPh>
    <phoneticPr fontId="3"/>
  </si>
  <si>
    <t>期間限定P(翌月末まで)</t>
    <rPh sb="0" eb="2">
      <t>キカン</t>
    </rPh>
    <rPh sb="2" eb="4">
      <t>ゲンテイ</t>
    </rPh>
    <rPh sb="6" eb="7">
      <t>ヨク</t>
    </rPh>
    <rPh sb="7" eb="8">
      <t>ツキ</t>
    </rPh>
    <rPh sb="8" eb="9">
      <t>マツ</t>
    </rPh>
    <phoneticPr fontId="3"/>
  </si>
  <si>
    <t>買い回り店舗</t>
    <rPh sb="0" eb="1">
      <t>カ</t>
    </rPh>
    <rPh sb="2" eb="3">
      <t>マワ</t>
    </rPh>
    <rPh sb="4" eb="6">
      <t>テンポ</t>
    </rPh>
    <phoneticPr fontId="3"/>
  </si>
  <si>
    <t>〇</t>
  </si>
  <si>
    <t>リスト</t>
    <phoneticPr fontId="3"/>
  </si>
  <si>
    <t>買ったら倍</t>
    <rPh sb="0" eb="1">
      <t>カ</t>
    </rPh>
    <rPh sb="4" eb="5">
      <t>バイ</t>
    </rPh>
    <phoneticPr fontId="3"/>
  </si>
  <si>
    <t>ワンダフルデー</t>
    <phoneticPr fontId="3"/>
  </si>
  <si>
    <t>18の日</t>
    <rPh sb="3" eb="4">
      <t>ヒ</t>
    </rPh>
    <phoneticPr fontId="3"/>
  </si>
  <si>
    <t>期間中or当日の購入金額</t>
    <rPh sb="0" eb="3">
      <t>キカンチュウ</t>
    </rPh>
    <rPh sb="5" eb="7">
      <t>トウジツ</t>
    </rPh>
    <rPh sb="8" eb="10">
      <t>コウニュウ</t>
    </rPh>
    <rPh sb="10" eb="12">
      <t>キンガク</t>
    </rPh>
    <phoneticPr fontId="3"/>
  </si>
  <si>
    <t>ワンダフルデーリピート</t>
    <phoneticPr fontId="3"/>
  </si>
  <si>
    <t>月間購入金額</t>
    <rPh sb="0" eb="2">
      <t>ゲッカン</t>
    </rPh>
    <rPh sb="2" eb="4">
      <t>コウニュウ</t>
    </rPh>
    <rPh sb="4" eb="6">
      <t>キンガク</t>
    </rPh>
    <phoneticPr fontId="3"/>
  </si>
  <si>
    <t>※ふるさと納税の場合は税抜きでなく購入金額で計算されるため上記の金額となりません。</t>
    <rPh sb="5" eb="7">
      <t>ノウゼイ</t>
    </rPh>
    <rPh sb="8" eb="10">
      <t>バアイ</t>
    </rPh>
    <rPh sb="11" eb="12">
      <t>ゼイ</t>
    </rPh>
    <rPh sb="12" eb="13">
      <t>ヌ</t>
    </rPh>
    <rPh sb="17" eb="19">
      <t>コウニュウ</t>
    </rPh>
    <rPh sb="19" eb="21">
      <t>キンガク</t>
    </rPh>
    <rPh sb="22" eb="24">
      <t>ケイサン</t>
    </rPh>
    <rPh sb="29" eb="31">
      <t>ジョウキ</t>
    </rPh>
    <rPh sb="32" eb="34">
      <t>キンガク</t>
    </rPh>
    <phoneticPr fontId="3"/>
  </si>
  <si>
    <t>&lt;楽天市場SPU&gt;</t>
    <rPh sb="1" eb="3">
      <t>ラクテン</t>
    </rPh>
    <rPh sb="3" eb="5">
      <t>イチバ</t>
    </rPh>
    <phoneticPr fontId="3"/>
  </si>
  <si>
    <t>&lt;楽天市場イベント&gt;</t>
    <rPh sb="1" eb="3">
      <t>ラクテン</t>
    </rPh>
    <rPh sb="3" eb="5">
      <t>イチバ</t>
    </rPh>
    <phoneticPr fontId="3"/>
  </si>
  <si>
    <t>購入上限(税込)</t>
    <rPh sb="0" eb="2">
      <t>コウニュウ</t>
    </rPh>
    <rPh sb="2" eb="4">
      <t>ジョウゲン</t>
    </rPh>
    <rPh sb="5" eb="7">
      <t>ゼイコ</t>
    </rPh>
    <phoneticPr fontId="3"/>
  </si>
  <si>
    <t>プレミアムカード所持＆ダイヤモンド会員として算出</t>
    <rPh sb="8" eb="10">
      <t>ショジ</t>
    </rPh>
    <rPh sb="17" eb="19">
      <t>カイイン</t>
    </rPh>
    <rPh sb="22" eb="24">
      <t>サンシュツ</t>
    </rPh>
    <phoneticPr fontId="3"/>
  </si>
  <si>
    <t>対象サービス
（リンクになっています）</t>
    <rPh sb="0" eb="2">
      <t>タイショウ</t>
    </rPh>
    <phoneticPr fontId="3"/>
  </si>
  <si>
    <t>-</t>
    <phoneticPr fontId="3"/>
  </si>
  <si>
    <t>Fashion(5,000円以上購入)</t>
    <rPh sb="13" eb="14">
      <t>エン</t>
    </rPh>
    <rPh sb="14" eb="16">
      <t>イジョウ</t>
    </rPh>
    <rPh sb="16" eb="18">
      <t>コウニュウ</t>
    </rPh>
    <phoneticPr fontId="3"/>
  </si>
  <si>
    <t>ブックス(3,000円以上購入)</t>
    <rPh sb="10" eb="13">
      <t>エンイジョウ</t>
    </rPh>
    <rPh sb="13" eb="15">
      <t>コウニュウ</t>
    </rPh>
    <phoneticPr fontId="3"/>
  </si>
  <si>
    <t>Kobo(3,000円以上購入)</t>
    <rPh sb="10" eb="13">
      <t>エンイジョウ</t>
    </rPh>
    <rPh sb="13" eb="15">
      <t>コウニュウ</t>
    </rPh>
    <phoneticPr fontId="3"/>
  </si>
  <si>
    <t>ラクマでの購入金額</t>
    <rPh sb="5" eb="9">
      <t>コウニュウキンガク</t>
    </rPh>
    <phoneticPr fontId="3"/>
  </si>
  <si>
    <t>ラクマで1,000円以上購入【特典1】</t>
    <rPh sb="9" eb="10">
      <t>エン</t>
    </rPh>
    <rPh sb="10" eb="12">
      <t>イジョウ</t>
    </rPh>
    <rPh sb="12" eb="14">
      <t>コウニュウ</t>
    </rPh>
    <rPh sb="15" eb="17">
      <t>トクテン</t>
    </rPh>
    <phoneticPr fontId="3"/>
  </si>
  <si>
    <t>ラクマで1,000円以上購入【特典2】</t>
    <rPh sb="9" eb="12">
      <t>エンイジョウ</t>
    </rPh>
    <rPh sb="12" eb="14">
      <t>コウニュウ</t>
    </rPh>
    <rPh sb="15" eb="17">
      <t>トクテン</t>
    </rPh>
    <phoneticPr fontId="3"/>
  </si>
  <si>
    <t>ラクマで1,000円以上購入【特典3】</t>
    <rPh sb="9" eb="12">
      <t>エンイジョウ</t>
    </rPh>
    <rPh sb="12" eb="14">
      <t>コウニュウ</t>
    </rPh>
    <rPh sb="15" eb="17">
      <t>トクテン</t>
    </rPh>
    <phoneticPr fontId="3"/>
  </si>
  <si>
    <t>楽天銀行+楽天カード(引落のみ)</t>
    <rPh sb="0" eb="2">
      <t>ラクテン</t>
    </rPh>
    <rPh sb="2" eb="4">
      <t>ギンコウ</t>
    </rPh>
    <rPh sb="5" eb="7">
      <t>ラクテン</t>
    </rPh>
    <rPh sb="11" eb="13">
      <t>ヒキオトシ</t>
    </rPh>
    <phoneticPr fontId="3"/>
  </si>
  <si>
    <t>楽天銀行+楽天カード(引落+年金給与)</t>
    <rPh sb="0" eb="2">
      <t>ラクテン</t>
    </rPh>
    <rPh sb="2" eb="4">
      <t>ギンコウ</t>
    </rPh>
    <rPh sb="5" eb="7">
      <t>ラクテン</t>
    </rPh>
    <rPh sb="11" eb="13">
      <t>ヒキオトシ</t>
    </rPh>
    <rPh sb="14" eb="16">
      <t>ネンキン</t>
    </rPh>
    <rPh sb="16" eb="18">
      <t>キュウヨ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</si>
</sst>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_ȅ#,##0"/>
    <numFmt numFmtId="177" formatCode="#,##0.0"/>
  </numFmts>
  <fonts count="8" x14ac:knownFonts="1">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b/>
      <sz val="11"/>
      <color theme="1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CCC"/>
        <bgColor indexed="8"/>
      </patternFill>
    </fill>
    <fill>
      <patternFill patternType="solid">
        <fgColor rgb="FFFFCCCC"/>
        <bgColor indexed="64"/>
      </patternFill>
    </fill>
    <fill>
      <patternFill patternType="solid">
        <fgColor theme="0" tint="-4.9989318521683403E-2"/>
        <bgColor indexed="64"/>
      </patternFill>
    </fill>
  </fills>
  <borders count="32">
    <border>
      <left/>
      <right/>
      <top/>
      <bottom/>
      <diagonal/>
    </border>
    <border>
      <left style="thin">
        <color indexed="8"/>
      </left>
      <right style="double">
        <color indexed="8"/>
      </right>
      <top/>
      <bottom/>
      <diagonal/>
    </border>
    <border>
      <left style="thin">
        <color indexed="8"/>
      </left>
      <right style="thin">
        <color indexed="8"/>
      </right>
      <top/>
      <bottom/>
      <diagonal/>
    </border>
    <border>
      <left style="thin">
        <color indexed="8"/>
      </left>
      <right style="double">
        <color indexed="8"/>
      </right>
      <top/>
      <bottom style="double">
        <color indexed="8"/>
      </bottom>
      <diagonal/>
    </border>
    <border>
      <left style="hair">
        <color indexed="8"/>
      </left>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8"/>
      </right>
      <top style="hair">
        <color indexed="8"/>
      </top>
      <bottom/>
      <diagonal/>
    </border>
    <border>
      <left style="hair">
        <color indexed="8"/>
      </left>
      <right/>
      <top style="hair">
        <color indexed="8"/>
      </top>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hair">
        <color indexed="8"/>
      </top>
      <bottom/>
      <diagonal/>
    </border>
    <border>
      <left style="thin">
        <color indexed="8"/>
      </left>
      <right style="thin">
        <color indexed="64"/>
      </right>
      <top style="hair">
        <color indexed="8"/>
      </top>
      <bottom/>
      <diagonal/>
    </border>
    <border>
      <left style="hair">
        <color indexed="8"/>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double">
        <color indexed="8"/>
      </left>
      <right/>
      <top/>
      <bottom style="thin">
        <color indexed="64"/>
      </bottom>
      <diagonal/>
    </border>
    <border>
      <left style="hair">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hair">
        <color indexed="8"/>
      </left>
      <right/>
      <top style="thin">
        <color indexed="8"/>
      </top>
      <bottom style="thin">
        <color indexed="64"/>
      </bottom>
      <diagonal/>
    </border>
    <border>
      <left style="thin">
        <color indexed="64"/>
      </left>
      <right style="double">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double">
        <color indexed="8"/>
      </right>
      <top/>
      <bottom style="thin">
        <color indexed="8"/>
      </bottom>
      <diagonal/>
    </border>
    <border>
      <left style="hair">
        <color indexed="8"/>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style="hair">
        <color indexed="8"/>
      </top>
      <bottom style="thin">
        <color indexed="64"/>
      </bottom>
      <diagonal/>
    </border>
    <border>
      <left style="thin">
        <color indexed="64"/>
      </left>
      <right style="double">
        <color indexed="8"/>
      </right>
      <top style="hair">
        <color indexed="8"/>
      </top>
      <bottom style="hair">
        <color indexed="64"/>
      </bottom>
      <diagonal/>
    </border>
    <border>
      <left style="thin">
        <color indexed="64"/>
      </left>
      <right style="double">
        <color indexed="8"/>
      </right>
      <top style="hair">
        <color indexed="64"/>
      </top>
      <bottom style="hair">
        <color indexed="64"/>
      </bottom>
      <diagonal/>
    </border>
    <border>
      <left style="thin">
        <color indexed="64"/>
      </left>
      <right style="double">
        <color indexed="8"/>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6">
    <xf numFmtId="0" fontId="0" fillId="0" borderId="0" xfId="0">
      <alignment vertical="center"/>
    </xf>
    <xf numFmtId="3" fontId="0" fillId="0" borderId="7" xfId="0" applyNumberFormat="1" applyBorder="1">
      <alignment vertical="center"/>
    </xf>
    <xf numFmtId="3" fontId="5" fillId="0" borderId="8" xfId="1" applyNumberFormat="1" applyFont="1" applyFill="1" applyBorder="1" applyAlignment="1">
      <alignment vertical="center"/>
    </xf>
    <xf numFmtId="3" fontId="0" fillId="0" borderId="8" xfId="0" applyNumberFormat="1" applyBorder="1">
      <alignment vertical="center"/>
    </xf>
    <xf numFmtId="38" fontId="0" fillId="2" borderId="9" xfId="1" applyFont="1" applyFill="1" applyBorder="1">
      <alignment vertical="center"/>
    </xf>
    <xf numFmtId="3" fontId="2" fillId="0" borderId="0" xfId="0" applyNumberFormat="1" applyFont="1" applyAlignment="1">
      <alignment horizontal="distributed" vertical="center" justifyLastLine="1"/>
    </xf>
    <xf numFmtId="3" fontId="0" fillId="0" borderId="0" xfId="0" applyNumberFormat="1">
      <alignment vertical="center"/>
    </xf>
    <xf numFmtId="177" fontId="0" fillId="0" borderId="7" xfId="0" applyNumberFormat="1" applyBorder="1">
      <alignment vertical="center"/>
    </xf>
    <xf numFmtId="3" fontId="0" fillId="2" borderId="7" xfId="0" applyNumberFormat="1" applyFill="1" applyBorder="1" applyAlignment="1">
      <alignment horizontal="center" vertical="center"/>
    </xf>
    <xf numFmtId="3" fontId="0" fillId="0" borderId="7" xfId="0" applyNumberFormat="1" applyBorder="1" applyAlignment="1">
      <alignment horizontal="right" vertical="center"/>
    </xf>
    <xf numFmtId="0" fontId="0" fillId="0" borderId="9" xfId="0" applyBorder="1">
      <alignment vertical="center"/>
    </xf>
    <xf numFmtId="3" fontId="0" fillId="0" borderId="11" xfId="0" applyNumberFormat="1" applyBorder="1">
      <alignment vertical="center"/>
    </xf>
    <xf numFmtId="177" fontId="0" fillId="0" borderId="12" xfId="0" applyNumberFormat="1" applyBorder="1">
      <alignment vertical="center"/>
    </xf>
    <xf numFmtId="3" fontId="0" fillId="0" borderId="12" xfId="0" applyNumberFormat="1" applyBorder="1">
      <alignment vertical="center"/>
    </xf>
    <xf numFmtId="3" fontId="0" fillId="2" borderId="12" xfId="0" applyNumberFormat="1" applyFill="1" applyBorder="1" applyAlignment="1">
      <alignment horizontal="center" vertical="center"/>
    </xf>
    <xf numFmtId="3" fontId="5" fillId="0" borderId="13" xfId="1" applyNumberFormat="1" applyFont="1" applyFill="1" applyBorder="1" applyAlignment="1">
      <alignment vertical="center"/>
    </xf>
    <xf numFmtId="3" fontId="0" fillId="0" borderId="14" xfId="0" applyNumberFormat="1" applyBorder="1">
      <alignment vertical="center"/>
    </xf>
    <xf numFmtId="3" fontId="4" fillId="3" borderId="4"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3" borderId="15" xfId="0" applyNumberFormat="1" applyFont="1" applyFill="1" applyBorder="1" applyAlignment="1">
      <alignment horizontal="centerContinuous" vertical="center"/>
    </xf>
    <xf numFmtId="3" fontId="2" fillId="3" borderId="16" xfId="0" applyNumberFormat="1" applyFont="1" applyFill="1" applyBorder="1" applyAlignment="1">
      <alignment horizontal="centerContinuous" vertical="center"/>
    </xf>
    <xf numFmtId="3" fontId="2" fillId="3" borderId="17" xfId="0" applyNumberFormat="1" applyFont="1" applyFill="1" applyBorder="1" applyAlignment="1">
      <alignment horizontal="centerContinuous" vertical="center"/>
    </xf>
    <xf numFmtId="3" fontId="2" fillId="4" borderId="19" xfId="0" applyNumberFormat="1" applyFont="1" applyFill="1" applyBorder="1" applyAlignment="1">
      <alignment horizontal="centerContinuous" vertical="center" justifyLastLine="1"/>
    </xf>
    <xf numFmtId="176" fontId="2" fillId="4" borderId="20" xfId="0" applyNumberFormat="1" applyFont="1" applyFill="1" applyBorder="1" applyAlignment="1">
      <alignment horizontal="centerContinuous" vertical="center"/>
    </xf>
    <xf numFmtId="176" fontId="2" fillId="4" borderId="18" xfId="0" applyNumberFormat="1" applyFont="1" applyFill="1" applyBorder="1" applyAlignment="1">
      <alignment horizontal="centerContinuous" vertical="center"/>
    </xf>
    <xf numFmtId="3" fontId="2" fillId="4" borderId="21" xfId="0" applyNumberFormat="1" applyFont="1" applyFill="1" applyBorder="1" applyAlignment="1">
      <alignment horizontal="centerContinuous" vertical="center" justifyLastLine="1"/>
    </xf>
    <xf numFmtId="176" fontId="2" fillId="4" borderId="22" xfId="0" applyNumberFormat="1" applyFont="1" applyFill="1" applyBorder="1" applyAlignment="1">
      <alignment horizontal="centerContinuous" vertical="center"/>
    </xf>
    <xf numFmtId="176" fontId="2" fillId="4" borderId="23" xfId="0" applyNumberFormat="1" applyFont="1" applyFill="1" applyBorder="1" applyAlignment="1">
      <alignment horizontal="centerContinuous" vertical="center"/>
    </xf>
    <xf numFmtId="176" fontId="2" fillId="4" borderId="24" xfId="0" applyNumberFormat="1" applyFont="1" applyFill="1" applyBorder="1" applyAlignment="1">
      <alignment horizontal="centerContinuous" vertical="center"/>
    </xf>
    <xf numFmtId="0" fontId="0" fillId="5" borderId="9" xfId="0" applyFill="1" applyBorder="1" applyAlignment="1">
      <alignment horizontal="center" vertical="center"/>
    </xf>
    <xf numFmtId="3" fontId="7" fillId="0" borderId="6" xfId="2" applyNumberFormat="1" applyFont="1" applyBorder="1" applyAlignment="1">
      <alignment horizontal="distributed" vertical="center" justifyLastLine="1"/>
    </xf>
    <xf numFmtId="3" fontId="2" fillId="0" borderId="25" xfId="0" applyNumberFormat="1" applyFont="1" applyBorder="1" applyAlignment="1">
      <alignment horizontal="distributed" vertical="center" justifyLastLine="1"/>
    </xf>
    <xf numFmtId="3" fontId="0" fillId="0" borderId="26" xfId="0" applyNumberFormat="1" applyBorder="1">
      <alignment vertical="center"/>
    </xf>
    <xf numFmtId="3" fontId="0" fillId="0" borderId="27" xfId="0" applyNumberFormat="1" applyBorder="1">
      <alignment vertical="center"/>
    </xf>
    <xf numFmtId="3" fontId="7" fillId="0" borderId="28" xfId="2" applyNumberFormat="1" applyFont="1" applyBorder="1" applyAlignment="1">
      <alignment horizontal="distributed" vertical="center" justifyLastLine="1"/>
    </xf>
    <xf numFmtId="3" fontId="0" fillId="0" borderId="13" xfId="0" applyNumberFormat="1" applyBorder="1">
      <alignment vertical="center"/>
    </xf>
    <xf numFmtId="3" fontId="7" fillId="0" borderId="10" xfId="2" applyNumberFormat="1" applyFont="1" applyBorder="1" applyAlignment="1">
      <alignment horizontal="distributed" vertical="center" justifyLastLine="1"/>
    </xf>
    <xf numFmtId="3" fontId="7" fillId="0" borderId="29" xfId="2" applyNumberFormat="1" applyFont="1" applyBorder="1" applyAlignment="1">
      <alignment horizontal="distributed" vertical="center" justifyLastLine="1"/>
    </xf>
    <xf numFmtId="3" fontId="7" fillId="0" borderId="30" xfId="2" applyNumberFormat="1" applyFont="1" applyBorder="1" applyAlignment="1">
      <alignment horizontal="distributed" vertical="center" justifyLastLine="1"/>
    </xf>
    <xf numFmtId="3" fontId="7" fillId="0" borderId="31" xfId="2" applyNumberFormat="1" applyFont="1" applyBorder="1" applyAlignment="1">
      <alignment horizontal="distributed" vertical="center" justifyLastLine="1"/>
    </xf>
    <xf numFmtId="3" fontId="4" fillId="3" borderId="1" xfId="0" applyNumberFormat="1" applyFont="1" applyFill="1" applyBorder="1" applyAlignment="1">
      <alignment horizontal="distributed" vertical="center" wrapText="1" justifyLastLine="1"/>
    </xf>
    <xf numFmtId="3" fontId="4" fillId="3" borderId="3" xfId="0" applyNumberFormat="1" applyFont="1" applyFill="1" applyBorder="1" applyAlignment="1">
      <alignment horizontal="distributed" vertical="center" justifyLastLine="1"/>
    </xf>
    <xf numFmtId="3" fontId="2" fillId="3" borderId="2"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3" fontId="4" fillId="3" borderId="1" xfId="0" applyNumberFormat="1" applyFont="1" applyFill="1" applyBorder="1" applyAlignment="1">
      <alignment horizontal="distributed" vertical="center" justifyLastLine="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kuten-sec.co.jp/web/campaign/spu/?scid=wi_ich_spu_spusubtab_pc&amp;scid=su_14085" TargetMode="External"/><Relationship Id="rId13" Type="http://schemas.openxmlformats.org/officeDocument/2006/relationships/hyperlink" Target="https://network.mobile.rakuten.co.jp/hikari/campaign/spu/?scid=wi_ich_spu_subpage_rhk" TargetMode="External"/><Relationship Id="rId18" Type="http://schemas.openxmlformats.org/officeDocument/2006/relationships/hyperlink" Target="https://a.r10.to/huf9b0" TargetMode="External"/><Relationship Id="rId26" Type="http://schemas.openxmlformats.org/officeDocument/2006/relationships/hyperlink" Target="https://a.r10.to/hNU2CP" TargetMode="External"/><Relationship Id="rId3" Type="http://schemas.openxmlformats.org/officeDocument/2006/relationships/hyperlink" Target="https://a.r10.to/huXugI" TargetMode="External"/><Relationship Id="rId21" Type="http://schemas.openxmlformats.org/officeDocument/2006/relationships/hyperlink" Target="https://a.r10.to/hNU2CP" TargetMode="External"/><Relationship Id="rId7" Type="http://schemas.openxmlformats.org/officeDocument/2006/relationships/hyperlink" Target="https://www.rakuten-wallet.co.jp/lp/spu/?scid=wi_ich_spu_pc" TargetMode="External"/><Relationship Id="rId12" Type="http://schemas.openxmlformats.org/officeDocument/2006/relationships/hyperlink" Target="https://a.r10.to/hNMgxO" TargetMode="External"/><Relationship Id="rId17" Type="http://schemas.openxmlformats.org/officeDocument/2006/relationships/hyperlink" Target="https://a.r10.to/huBl5H" TargetMode="External"/><Relationship Id="rId25" Type="http://schemas.openxmlformats.org/officeDocument/2006/relationships/hyperlink" Target="https://a.r10.to/hNU2CP" TargetMode="External"/><Relationship Id="rId2" Type="http://schemas.openxmlformats.org/officeDocument/2006/relationships/hyperlink" Target="https://a.r10.to/hUkAZN" TargetMode="External"/><Relationship Id="rId16" Type="http://schemas.openxmlformats.org/officeDocument/2006/relationships/hyperlink" Target="https://a.r10.to/hNEi9q" TargetMode="External"/><Relationship Id="rId20" Type="http://schemas.openxmlformats.org/officeDocument/2006/relationships/hyperlink" Target="https://a.r10.to/hNmSAL" TargetMode="External"/><Relationship Id="rId29" Type="http://schemas.openxmlformats.org/officeDocument/2006/relationships/printerSettings" Target="../printerSettings/printerSettings1.bin"/><Relationship Id="rId1" Type="http://schemas.openxmlformats.org/officeDocument/2006/relationships/hyperlink" Target="https://a.r10.to/hNSAEr" TargetMode="External"/><Relationship Id="rId6" Type="http://schemas.openxmlformats.org/officeDocument/2006/relationships/hyperlink" Target="https://a.r10.to/hNU2kZ" TargetMode="External"/><Relationship Id="rId11" Type="http://schemas.openxmlformats.org/officeDocument/2006/relationships/hyperlink" Target="https://a.r10.to/TGICP1" TargetMode="External"/><Relationship Id="rId24" Type="http://schemas.openxmlformats.org/officeDocument/2006/relationships/hyperlink" Target="https://a.r10.to/hFjf6n" TargetMode="External"/><Relationship Id="rId5" Type="http://schemas.openxmlformats.org/officeDocument/2006/relationships/hyperlink" Target="https://pasha.rakuten.co.jp/special/campaign/spu/?ref=spugadget_pasha_sp" TargetMode="External"/><Relationship Id="rId15" Type="http://schemas.openxmlformats.org/officeDocument/2006/relationships/hyperlink" Target="https://network.mobile.rakuten.co.jp/campaign/spu/" TargetMode="External"/><Relationship Id="rId23" Type="http://schemas.openxmlformats.org/officeDocument/2006/relationships/hyperlink" Target="https://a.r10.to/hUAeE9" TargetMode="External"/><Relationship Id="rId28" Type="http://schemas.openxmlformats.org/officeDocument/2006/relationships/hyperlink" Target="https://www.rakuten-bank.co.jp/campaign/spu/?scid=wi_ich_spu_spusubtab" TargetMode="External"/><Relationship Id="rId10" Type="http://schemas.openxmlformats.org/officeDocument/2006/relationships/hyperlink" Target="https://www.rakuten-bank.co.jp/campaign/spu/?scid=wi_ich_spu_spusubtab" TargetMode="External"/><Relationship Id="rId19" Type="http://schemas.openxmlformats.org/officeDocument/2006/relationships/hyperlink" Target="https://a.r10.to/hNmSAL" TargetMode="External"/><Relationship Id="rId4" Type="http://schemas.openxmlformats.org/officeDocument/2006/relationships/hyperlink" Target="https://a.r10.to/hkLKbV" TargetMode="External"/><Relationship Id="rId9" Type="http://schemas.openxmlformats.org/officeDocument/2006/relationships/hyperlink" Target="https://www.rakuten-sec.co.jp/web/campaign/spu/" TargetMode="External"/><Relationship Id="rId14" Type="http://schemas.openxmlformats.org/officeDocument/2006/relationships/hyperlink" Target="https://network.mobile.rakuten.co.jp/campaign/spu/payment/?scid=wi_ich_spu_subpage_payment" TargetMode="External"/><Relationship Id="rId22" Type="http://schemas.openxmlformats.org/officeDocument/2006/relationships/hyperlink" Target="https://a.r10.to/hUAeE9" TargetMode="External"/><Relationship Id="rId27" Type="http://schemas.openxmlformats.org/officeDocument/2006/relationships/hyperlink" Target="https://a.r10.to/hNU2C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E9575-0EE5-4BC0-954C-308D16777CEF}">
  <dimension ref="B2:L40"/>
  <sheetViews>
    <sheetView showGridLines="0" tabSelected="1" zoomScaleNormal="100" workbookViewId="0">
      <selection activeCell="B2" sqref="B2"/>
    </sheetView>
  </sheetViews>
  <sheetFormatPr defaultRowHeight="17.649999999999999" x14ac:dyDescent="0.7"/>
  <cols>
    <col min="2" max="2" width="32.375" customWidth="1"/>
    <col min="3" max="3" width="7.6875" customWidth="1"/>
    <col min="4" max="4" width="9.8125" customWidth="1"/>
    <col min="5" max="5" width="14.6875" bestFit="1" customWidth="1"/>
    <col min="6" max="6" width="7.625" customWidth="1"/>
    <col min="7" max="7" width="13.6875" customWidth="1"/>
    <col min="8" max="8" width="22.3125" bestFit="1" customWidth="1"/>
    <col min="10" max="10" width="15.6875" customWidth="1"/>
    <col min="11" max="11" width="23.375" bestFit="1" customWidth="1"/>
  </cols>
  <sheetData>
    <row r="2" spans="2:10" x14ac:dyDescent="0.7">
      <c r="B2" s="23" t="s">
        <v>38</v>
      </c>
      <c r="C2" s="24"/>
      <c r="D2" s="24"/>
      <c r="E2" s="24"/>
      <c r="F2" s="24"/>
      <c r="G2" s="25"/>
      <c r="H2" s="25"/>
      <c r="J2" s="30" t="s">
        <v>36</v>
      </c>
    </row>
    <row r="3" spans="2:10" x14ac:dyDescent="0.7">
      <c r="B3" s="41" t="s">
        <v>42</v>
      </c>
      <c r="C3" s="20" t="s">
        <v>41</v>
      </c>
      <c r="D3" s="21"/>
      <c r="E3" s="21"/>
      <c r="F3" s="21"/>
      <c r="G3" s="22"/>
      <c r="H3" s="43" t="s">
        <v>2</v>
      </c>
      <c r="J3" s="4">
        <v>300000</v>
      </c>
    </row>
    <row r="4" spans="2:10" ht="18" thickBot="1" x14ac:dyDescent="0.75">
      <c r="B4" s="42"/>
      <c r="C4" s="17" t="s">
        <v>3</v>
      </c>
      <c r="D4" s="18" t="s">
        <v>4</v>
      </c>
      <c r="E4" s="18" t="s">
        <v>40</v>
      </c>
      <c r="F4" s="18" t="s">
        <v>5</v>
      </c>
      <c r="G4" s="19" t="s">
        <v>6</v>
      </c>
      <c r="H4" s="44"/>
    </row>
    <row r="5" spans="2:10" ht="18" thickTop="1" x14ac:dyDescent="0.7">
      <c r="B5" s="31" t="s">
        <v>7</v>
      </c>
      <c r="C5" s="7">
        <v>1</v>
      </c>
      <c r="D5" s="9" t="s">
        <v>8</v>
      </c>
      <c r="E5" s="1"/>
      <c r="F5" s="8" t="s">
        <v>29</v>
      </c>
      <c r="G5" s="2">
        <f t="shared" ref="G5:G22" si="0">IF(F5="〇",IF(C5*$J$3*0.9/100&gt;D5,D5,C5*$J$3*0.9/100),0)</f>
        <v>2700</v>
      </c>
      <c r="H5" s="3" t="s">
        <v>26</v>
      </c>
    </row>
    <row r="6" spans="2:10" x14ac:dyDescent="0.7">
      <c r="B6" s="31" t="s">
        <v>10</v>
      </c>
      <c r="C6" s="7">
        <v>4</v>
      </c>
      <c r="D6" s="1">
        <v>2000</v>
      </c>
      <c r="E6" s="1">
        <f>D6/(C6/100)/0.9</f>
        <v>55555.555555555555</v>
      </c>
      <c r="F6" s="8" t="s">
        <v>29</v>
      </c>
      <c r="G6" s="2">
        <f t="shared" si="0"/>
        <v>2000</v>
      </c>
      <c r="H6" s="3" t="s">
        <v>27</v>
      </c>
    </row>
    <row r="7" spans="2:10" x14ac:dyDescent="0.7">
      <c r="B7" s="31" t="s">
        <v>11</v>
      </c>
      <c r="C7" s="7">
        <v>2</v>
      </c>
      <c r="D7" s="1">
        <v>1000</v>
      </c>
      <c r="E7" s="1">
        <f>D7/(C7/100)/0.9</f>
        <v>55555.555555555555</v>
      </c>
      <c r="F7" s="8" t="s">
        <v>29</v>
      </c>
      <c r="G7" s="2">
        <f t="shared" si="0"/>
        <v>1000</v>
      </c>
      <c r="H7" s="3" t="s">
        <v>27</v>
      </c>
    </row>
    <row r="8" spans="2:10" x14ac:dyDescent="0.7">
      <c r="B8" s="31" t="s">
        <v>12</v>
      </c>
      <c r="C8" s="7">
        <v>2</v>
      </c>
      <c r="D8" s="1">
        <v>1000</v>
      </c>
      <c r="E8" s="1">
        <f t="shared" ref="E8:E22" si="1">D8/(C8/100)/0.9</f>
        <v>55555.555555555555</v>
      </c>
      <c r="F8" s="8"/>
      <c r="G8" s="2">
        <f t="shared" si="0"/>
        <v>0</v>
      </c>
      <c r="H8" s="3" t="s">
        <v>27</v>
      </c>
    </row>
    <row r="9" spans="2:10" x14ac:dyDescent="0.7">
      <c r="B9" s="31" t="s">
        <v>13</v>
      </c>
      <c r="C9" s="7">
        <v>1</v>
      </c>
      <c r="D9" s="9" t="s">
        <v>8</v>
      </c>
      <c r="E9" s="1"/>
      <c r="F9" s="8" t="s">
        <v>29</v>
      </c>
      <c r="G9" s="2">
        <f t="shared" si="0"/>
        <v>2700</v>
      </c>
      <c r="H9" s="3" t="s">
        <v>27</v>
      </c>
    </row>
    <row r="10" spans="2:10" x14ac:dyDescent="0.7">
      <c r="B10" s="31" t="s">
        <v>14</v>
      </c>
      <c r="C10" s="7">
        <v>1</v>
      </c>
      <c r="D10" s="1">
        <v>5000</v>
      </c>
      <c r="E10" s="1">
        <f t="shared" si="1"/>
        <v>555555.5555555555</v>
      </c>
      <c r="F10" s="8" t="s">
        <v>29</v>
      </c>
      <c r="G10" s="2">
        <f t="shared" si="0"/>
        <v>2700</v>
      </c>
      <c r="H10" s="3" t="s">
        <v>27</v>
      </c>
    </row>
    <row r="11" spans="2:10" x14ac:dyDescent="0.7">
      <c r="B11" s="31" t="s">
        <v>51</v>
      </c>
      <c r="C11" s="7">
        <v>0.3</v>
      </c>
      <c r="D11" s="1">
        <v>1000</v>
      </c>
      <c r="E11" s="1">
        <f t="shared" si="1"/>
        <v>370370.37037037034</v>
      </c>
      <c r="F11" s="8" t="s">
        <v>29</v>
      </c>
      <c r="G11" s="2">
        <f t="shared" si="0"/>
        <v>810</v>
      </c>
      <c r="H11" s="3" t="s">
        <v>27</v>
      </c>
    </row>
    <row r="12" spans="2:10" x14ac:dyDescent="0.7">
      <c r="B12" s="31" t="s">
        <v>52</v>
      </c>
      <c r="C12" s="7">
        <v>0.5</v>
      </c>
      <c r="D12" s="1">
        <v>1000</v>
      </c>
      <c r="E12" s="1">
        <f t="shared" ref="E12" si="2">D12/(C12/100)/0.9</f>
        <v>222222.22222222222</v>
      </c>
      <c r="F12" s="8"/>
      <c r="G12" s="2">
        <f t="shared" ref="G12" si="3">IF(F12="〇",IF(C12*$J$3*0.9/100&gt;D12,D12,C12*$J$3*0.9/100),0)</f>
        <v>0</v>
      </c>
      <c r="H12" s="3" t="s">
        <v>27</v>
      </c>
    </row>
    <row r="13" spans="2:10" x14ac:dyDescent="0.7">
      <c r="B13" s="31" t="s">
        <v>15</v>
      </c>
      <c r="C13" s="7">
        <v>0.5</v>
      </c>
      <c r="D13" s="1">
        <v>2000</v>
      </c>
      <c r="E13" s="1">
        <f t="shared" si="1"/>
        <v>444444.44444444444</v>
      </c>
      <c r="F13" s="8"/>
      <c r="G13" s="2">
        <f t="shared" si="0"/>
        <v>0</v>
      </c>
      <c r="H13" s="3" t="s">
        <v>27</v>
      </c>
    </row>
    <row r="14" spans="2:10" x14ac:dyDescent="0.7">
      <c r="B14" s="31" t="s">
        <v>16</v>
      </c>
      <c r="C14" s="7">
        <v>0.5</v>
      </c>
      <c r="D14" s="1">
        <v>2000</v>
      </c>
      <c r="E14" s="1">
        <f t="shared" si="1"/>
        <v>444444.44444444444</v>
      </c>
      <c r="F14" s="8"/>
      <c r="G14" s="2">
        <f t="shared" si="0"/>
        <v>0</v>
      </c>
      <c r="H14" s="3" t="s">
        <v>27</v>
      </c>
    </row>
    <row r="15" spans="2:10" x14ac:dyDescent="0.7">
      <c r="B15" s="31" t="s">
        <v>17</v>
      </c>
      <c r="C15" s="7">
        <v>0.5</v>
      </c>
      <c r="D15" s="1">
        <v>1000</v>
      </c>
      <c r="E15" s="1">
        <f t="shared" si="1"/>
        <v>222222.22222222222</v>
      </c>
      <c r="F15" s="8"/>
      <c r="G15" s="2">
        <f t="shared" si="0"/>
        <v>0</v>
      </c>
      <c r="H15" s="3" t="s">
        <v>27</v>
      </c>
    </row>
    <row r="16" spans="2:10" x14ac:dyDescent="0.7">
      <c r="B16" s="31" t="s">
        <v>18</v>
      </c>
      <c r="C16" s="7">
        <v>1</v>
      </c>
      <c r="D16" s="1">
        <v>1000</v>
      </c>
      <c r="E16" s="1">
        <f t="shared" si="1"/>
        <v>111111.11111111111</v>
      </c>
      <c r="F16" s="8"/>
      <c r="G16" s="2">
        <f t="shared" si="0"/>
        <v>0</v>
      </c>
      <c r="H16" s="3" t="s">
        <v>27</v>
      </c>
    </row>
    <row r="17" spans="2:11" x14ac:dyDescent="0.7">
      <c r="B17" s="31" t="s">
        <v>19</v>
      </c>
      <c r="C17" s="7" t="s">
        <v>43</v>
      </c>
      <c r="D17" s="1" t="s">
        <v>43</v>
      </c>
      <c r="E17" s="1" t="s">
        <v>43</v>
      </c>
      <c r="F17" s="8"/>
      <c r="G17" s="2">
        <f t="shared" si="0"/>
        <v>0</v>
      </c>
      <c r="H17" s="3"/>
    </row>
    <row r="18" spans="2:11" x14ac:dyDescent="0.7">
      <c r="B18" s="31" t="s">
        <v>45</v>
      </c>
      <c r="C18" s="7">
        <v>0.5</v>
      </c>
      <c r="D18" s="1">
        <v>500</v>
      </c>
      <c r="E18" s="1">
        <f>D18/(C18/100)/0.9</f>
        <v>111111.11111111111</v>
      </c>
      <c r="F18" s="8"/>
      <c r="G18" s="2">
        <f t="shared" si="0"/>
        <v>0</v>
      </c>
      <c r="H18" s="3" t="s">
        <v>27</v>
      </c>
    </row>
    <row r="19" spans="2:11" x14ac:dyDescent="0.7">
      <c r="B19" s="31" t="s">
        <v>46</v>
      </c>
      <c r="C19" s="7">
        <v>0.5</v>
      </c>
      <c r="D19" s="1">
        <v>500</v>
      </c>
      <c r="E19" s="1">
        <f>D19/(C19/100)/0.9</f>
        <v>111111.11111111111</v>
      </c>
      <c r="F19" s="8"/>
      <c r="G19" s="2">
        <f t="shared" si="0"/>
        <v>0</v>
      </c>
      <c r="H19" s="3" t="s">
        <v>27</v>
      </c>
    </row>
    <row r="20" spans="2:11" x14ac:dyDescent="0.7">
      <c r="B20" s="31" t="s">
        <v>20</v>
      </c>
      <c r="C20" s="7">
        <v>0.5</v>
      </c>
      <c r="D20" s="1">
        <v>1000</v>
      </c>
      <c r="E20" s="1">
        <f t="shared" si="1"/>
        <v>222222.22222222222</v>
      </c>
      <c r="F20" s="8"/>
      <c r="G20" s="2">
        <f t="shared" si="0"/>
        <v>0</v>
      </c>
      <c r="H20" s="3" t="s">
        <v>27</v>
      </c>
    </row>
    <row r="21" spans="2:11" x14ac:dyDescent="0.7">
      <c r="B21" s="31" t="s">
        <v>44</v>
      </c>
      <c r="C21" s="7">
        <v>0.5</v>
      </c>
      <c r="D21" s="1">
        <v>1000</v>
      </c>
      <c r="E21" s="1">
        <f t="shared" si="1"/>
        <v>222222.22222222222</v>
      </c>
      <c r="F21" s="8"/>
      <c r="G21" s="2">
        <f t="shared" si="0"/>
        <v>0</v>
      </c>
      <c r="H21" s="3" t="s">
        <v>27</v>
      </c>
    </row>
    <row r="22" spans="2:11" x14ac:dyDescent="0.7">
      <c r="B22" s="35" t="s">
        <v>21</v>
      </c>
      <c r="C22" s="12">
        <v>0.5</v>
      </c>
      <c r="D22" s="13">
        <v>500</v>
      </c>
      <c r="E22" s="13">
        <f t="shared" si="1"/>
        <v>111111.11111111111</v>
      </c>
      <c r="F22" s="14"/>
      <c r="G22" s="15">
        <f t="shared" si="0"/>
        <v>0</v>
      </c>
      <c r="H22" s="36" t="s">
        <v>27</v>
      </c>
    </row>
    <row r="23" spans="2:11" x14ac:dyDescent="0.7">
      <c r="B23" s="32" t="s">
        <v>25</v>
      </c>
      <c r="C23" s="33">
        <f>SUMIFS($C$5:$C$22,$F$5:$F$22,"〇")</f>
        <v>9.3000000000000007</v>
      </c>
      <c r="D23" s="33"/>
      <c r="E23" s="33"/>
      <c r="F23" s="33"/>
      <c r="G23" s="34">
        <f>SUM(G5:G22)</f>
        <v>11910</v>
      </c>
      <c r="H23" s="34"/>
    </row>
    <row r="24" spans="2:11" x14ac:dyDescent="0.7">
      <c r="B24" s="6" t="s">
        <v>37</v>
      </c>
      <c r="C24" s="6"/>
      <c r="D24" s="6"/>
      <c r="E24" s="6"/>
      <c r="F24" s="6"/>
      <c r="H24" s="6"/>
    </row>
    <row r="25" spans="2:11" x14ac:dyDescent="0.7">
      <c r="B25" s="5"/>
      <c r="C25" s="6"/>
      <c r="D25" s="6"/>
      <c r="E25" s="6"/>
      <c r="F25" s="6"/>
      <c r="G25" s="6"/>
      <c r="H25" s="6"/>
    </row>
    <row r="26" spans="2:11" x14ac:dyDescent="0.7">
      <c r="B26" s="5"/>
      <c r="C26" s="6"/>
      <c r="D26" s="6"/>
      <c r="E26" s="6"/>
      <c r="F26" s="6"/>
      <c r="G26" s="6"/>
      <c r="H26" s="6"/>
    </row>
    <row r="27" spans="2:11" x14ac:dyDescent="0.7">
      <c r="B27" s="26" t="s">
        <v>39</v>
      </c>
      <c r="C27" s="27"/>
      <c r="D27" s="27"/>
      <c r="E27" s="27"/>
      <c r="F27" s="27"/>
      <c r="G27" s="28"/>
      <c r="H27" s="29"/>
    </row>
    <row r="28" spans="2:11" x14ac:dyDescent="0.7">
      <c r="B28" s="45" t="s">
        <v>0</v>
      </c>
      <c r="C28" s="20" t="s">
        <v>1</v>
      </c>
      <c r="D28" s="21"/>
      <c r="E28" s="21"/>
      <c r="F28" s="21"/>
      <c r="G28" s="22"/>
      <c r="H28" s="43" t="s">
        <v>2</v>
      </c>
    </row>
    <row r="29" spans="2:11" ht="18" thickBot="1" x14ac:dyDescent="0.75">
      <c r="B29" s="42"/>
      <c r="C29" s="17" t="s">
        <v>3</v>
      </c>
      <c r="D29" s="18" t="s">
        <v>4</v>
      </c>
      <c r="E29" s="18" t="s">
        <v>40</v>
      </c>
      <c r="F29" s="18" t="s">
        <v>5</v>
      </c>
      <c r="G29" s="19" t="s">
        <v>6</v>
      </c>
      <c r="H29" s="44"/>
    </row>
    <row r="30" spans="2:11" ht="18" thickTop="1" x14ac:dyDescent="0.7">
      <c r="B30" s="37" t="s">
        <v>22</v>
      </c>
      <c r="C30" s="7">
        <v>1</v>
      </c>
      <c r="D30" s="1">
        <v>1000</v>
      </c>
      <c r="E30" s="1">
        <f>D30/(C30/100)/0.9</f>
        <v>111111.11111111111</v>
      </c>
      <c r="F30" s="8" t="s">
        <v>29</v>
      </c>
      <c r="G30" s="2">
        <f>IF(F30="〇",IF(C30*$J$3*0.9/100&gt;D30,D30,C30*$J$3*0.9/100),0)</f>
        <v>1000</v>
      </c>
      <c r="H30" s="11" t="s">
        <v>27</v>
      </c>
      <c r="J30" s="30" t="s">
        <v>28</v>
      </c>
      <c r="K30" s="30" t="s">
        <v>34</v>
      </c>
    </row>
    <row r="31" spans="2:11" x14ac:dyDescent="0.7">
      <c r="B31" s="37" t="s">
        <v>23</v>
      </c>
      <c r="C31" s="7">
        <f>IF(J31-1&lt;10,J31-1,9)</f>
        <v>6</v>
      </c>
      <c r="D31" s="1">
        <v>7000</v>
      </c>
      <c r="E31" s="1">
        <f t="shared" ref="E31:E39" si="4">D31/(C31/100)/0.9</f>
        <v>129629.62962962964</v>
      </c>
      <c r="F31" s="8" t="s">
        <v>29</v>
      </c>
      <c r="G31" s="2">
        <f>IF(F31="〇",IF(C31*$K31*0.9/100&gt;D31,D31,C31*$K31*0.9/100),0)</f>
        <v>7000</v>
      </c>
      <c r="H31" s="11" t="s">
        <v>27</v>
      </c>
      <c r="J31" s="4">
        <v>7</v>
      </c>
      <c r="K31" s="4">
        <v>150000</v>
      </c>
    </row>
    <row r="32" spans="2:11" x14ac:dyDescent="0.7">
      <c r="B32" s="38" t="s">
        <v>24</v>
      </c>
      <c r="C32" s="7">
        <f>IF(J32-1&lt;10,J32-1,9)</f>
        <v>6</v>
      </c>
      <c r="D32" s="1">
        <v>7000</v>
      </c>
      <c r="E32" s="1">
        <f t="shared" si="4"/>
        <v>129629.62962962964</v>
      </c>
      <c r="F32" s="8" t="s">
        <v>29</v>
      </c>
      <c r="G32" s="2">
        <f>IF(F32="〇",IF(C32*$K32*0.9/100&gt;D32,D32,C32*$K32*0.9/100),0)</f>
        <v>7000</v>
      </c>
      <c r="H32" s="11" t="s">
        <v>27</v>
      </c>
      <c r="J32" s="4">
        <v>7</v>
      </c>
      <c r="K32" s="4">
        <v>150000</v>
      </c>
    </row>
    <row r="33" spans="2:12" x14ac:dyDescent="0.7">
      <c r="B33" s="39" t="s">
        <v>48</v>
      </c>
      <c r="C33" s="7">
        <v>1</v>
      </c>
      <c r="D33" s="1">
        <v>1000</v>
      </c>
      <c r="E33" s="1">
        <f t="shared" ref="E33" si="5">D33/(C33/100)/0.9</f>
        <v>111111.11111111111</v>
      </c>
      <c r="F33" s="8" t="s">
        <v>29</v>
      </c>
      <c r="G33" s="2">
        <f>IF(F33="〇",IF(C33*$K33*0.9/100&gt;D33,D33,C33*$K33*0.9/100),0)</f>
        <v>1000</v>
      </c>
      <c r="H33" s="11" t="s">
        <v>27</v>
      </c>
      <c r="K33" s="4">
        <v>150000</v>
      </c>
    </row>
    <row r="34" spans="2:12" x14ac:dyDescent="0.7">
      <c r="B34" s="39" t="s">
        <v>49</v>
      </c>
      <c r="C34" s="7">
        <v>1</v>
      </c>
      <c r="D34" s="1">
        <v>1000</v>
      </c>
      <c r="E34" s="1">
        <f t="shared" ref="E34" si="6">D34/(C34/100)/0.9</f>
        <v>111111.11111111111</v>
      </c>
      <c r="F34" s="8" t="s">
        <v>29</v>
      </c>
      <c r="G34" s="2">
        <f>IF(F34="〇",IF(C34*$K34*0.9/100&gt;D34,D34,C34*$K34*0.9/100),0)</f>
        <v>9</v>
      </c>
      <c r="H34" s="11" t="s">
        <v>27</v>
      </c>
      <c r="K34" s="4">
        <v>1000</v>
      </c>
      <c r="L34" t="s">
        <v>47</v>
      </c>
    </row>
    <row r="35" spans="2:12" x14ac:dyDescent="0.7">
      <c r="B35" s="39" t="s">
        <v>50</v>
      </c>
      <c r="C35" s="7">
        <f>IF(J35-1&lt;10,J35-1,9)</f>
        <v>6</v>
      </c>
      <c r="D35" s="1">
        <v>1000</v>
      </c>
      <c r="E35" s="1">
        <f t="shared" ref="E35" si="7">D35/(C35/100)/0.9</f>
        <v>18518.518518518518</v>
      </c>
      <c r="F35" s="8" t="s">
        <v>29</v>
      </c>
      <c r="G35" s="2">
        <f>IF(F35="〇",IF(C35*$K35*0.9/100&gt;D35,D35,C35*$K35*0.9/100),0)</f>
        <v>54</v>
      </c>
      <c r="H35" s="11" t="s">
        <v>27</v>
      </c>
      <c r="J35" s="4">
        <v>7</v>
      </c>
      <c r="K35" s="4">
        <v>1000</v>
      </c>
      <c r="L35" t="s">
        <v>47</v>
      </c>
    </row>
    <row r="36" spans="2:12" x14ac:dyDescent="0.7">
      <c r="B36" s="39" t="s">
        <v>31</v>
      </c>
      <c r="C36" s="7">
        <v>1</v>
      </c>
      <c r="D36" s="1">
        <v>1000</v>
      </c>
      <c r="E36" s="1">
        <f t="shared" si="4"/>
        <v>111111.11111111111</v>
      </c>
      <c r="F36" s="8" t="s">
        <v>29</v>
      </c>
      <c r="G36" s="2">
        <f>IF(F36="〇",IF(C36*$K36*0.9/100&gt;D36,D36,C36*$K36*0.9/100),0)</f>
        <v>900</v>
      </c>
      <c r="H36" s="11" t="s">
        <v>27</v>
      </c>
      <c r="K36" s="4">
        <v>100000</v>
      </c>
    </row>
    <row r="37" spans="2:12" x14ac:dyDescent="0.7">
      <c r="B37" s="39" t="s">
        <v>32</v>
      </c>
      <c r="C37" s="7">
        <v>2</v>
      </c>
      <c r="D37" s="1">
        <v>1000</v>
      </c>
      <c r="E37" s="1">
        <f t="shared" si="4"/>
        <v>55555.555555555555</v>
      </c>
      <c r="F37" s="8" t="s">
        <v>29</v>
      </c>
      <c r="G37" s="2">
        <f>IF(F37="〇",IF(C37*$K37*0.9/100&gt;D37,D37,C37*$K37*0.9/100),0)</f>
        <v>900</v>
      </c>
      <c r="H37" s="11" t="s">
        <v>27</v>
      </c>
      <c r="K37" s="4">
        <v>50000</v>
      </c>
    </row>
    <row r="38" spans="2:12" x14ac:dyDescent="0.7">
      <c r="B38" s="39" t="s">
        <v>35</v>
      </c>
      <c r="C38" s="7">
        <v>1</v>
      </c>
      <c r="D38" s="1">
        <v>1000</v>
      </c>
      <c r="E38" s="1">
        <f t="shared" si="4"/>
        <v>111111.11111111111</v>
      </c>
      <c r="F38" s="8" t="s">
        <v>29</v>
      </c>
      <c r="G38" s="2">
        <f>IF(F38="〇",IF(C38*$K38*0.9/100&gt;D38,D38,C38*$K38*0.9/100),0)</f>
        <v>450</v>
      </c>
      <c r="H38" s="11" t="s">
        <v>27</v>
      </c>
      <c r="K38" s="4">
        <v>50000</v>
      </c>
    </row>
    <row r="39" spans="2:12" x14ac:dyDescent="0.7">
      <c r="B39" s="40" t="s">
        <v>33</v>
      </c>
      <c r="C39" s="12">
        <v>3</v>
      </c>
      <c r="D39" s="13">
        <v>1000</v>
      </c>
      <c r="E39" s="13">
        <f t="shared" si="4"/>
        <v>37037.037037037036</v>
      </c>
      <c r="F39" s="14" t="s">
        <v>29</v>
      </c>
      <c r="G39" s="15">
        <f>IF(F39="〇",IF(C39*$K39*0.9/100&gt;D39,D39,C39*$K39*0.9/100),0)</f>
        <v>1000</v>
      </c>
      <c r="H39" s="16" t="s">
        <v>27</v>
      </c>
      <c r="K39" s="4">
        <v>50000</v>
      </c>
    </row>
    <row r="40" spans="2:12" x14ac:dyDescent="0.7">
      <c r="B40" s="32" t="s">
        <v>25</v>
      </c>
      <c r="C40" s="33">
        <f>SUMIFS($C$5:$C$22,$F$5:$F$22,"〇")</f>
        <v>9.3000000000000007</v>
      </c>
      <c r="D40" s="33"/>
      <c r="E40" s="33"/>
      <c r="F40" s="33"/>
      <c r="G40" s="34">
        <f>SUM(G30:G39)</f>
        <v>19313</v>
      </c>
      <c r="H40" s="34"/>
    </row>
  </sheetData>
  <mergeCells count="4">
    <mergeCell ref="B3:B4"/>
    <mergeCell ref="H3:H4"/>
    <mergeCell ref="B28:B29"/>
    <mergeCell ref="H28:H29"/>
  </mergeCells>
  <phoneticPr fontId="3"/>
  <hyperlinks>
    <hyperlink ref="B16" r:id="rId1" xr:uid="{C246C3CF-9E8F-4C73-903E-CEAE9AD74B07}"/>
    <hyperlink ref="B17" r:id="rId2" xr:uid="{03490305-1A58-426B-BAA9-EDA163D474E4}"/>
    <hyperlink ref="B18" r:id="rId3" display="ブックス" xr:uid="{A7163879-F25C-4FA6-BE12-4CD988C64452}"/>
    <hyperlink ref="B19" r:id="rId4" display="Kobo" xr:uid="{31E1338C-336C-417C-B267-24187AFE1C5C}"/>
    <hyperlink ref="B20" r:id="rId5" xr:uid="{AD71ABFA-FF66-409E-BC49-4F43127B6D0F}"/>
    <hyperlink ref="B22" r:id="rId6" xr:uid="{D5E3CECD-805A-4C4A-BC81-271C736C468D}"/>
    <hyperlink ref="B15" r:id="rId7" xr:uid="{7AADF2BC-1609-4ED0-B2A4-EC7C6F03FEF0}"/>
    <hyperlink ref="B13" r:id="rId8" xr:uid="{2DA20D04-6BED-4486-9CA1-155941138C64}"/>
    <hyperlink ref="B14" r:id="rId9" xr:uid="{1C46A53C-E602-4684-B255-B91816E1CA8B}"/>
    <hyperlink ref="B11" r:id="rId10" display="楽天銀行+楽天カード" xr:uid="{5D9BA350-191F-4889-8D7C-409DB5954D29}"/>
    <hyperlink ref="B10" r:id="rId11" xr:uid="{0F2AF776-DB43-424D-8AFB-4252694F6E7A}"/>
    <hyperlink ref="B9" r:id="rId12" xr:uid="{C010E248-8C45-4662-A74D-2B10E4DF878C}"/>
    <hyperlink ref="B8" r:id="rId13" xr:uid="{06D896A5-4F5D-4DE5-AA4B-AF968083ADCB}"/>
    <hyperlink ref="B7" r:id="rId14" xr:uid="{F27EF39E-0261-442C-BCBD-02309ED5EA30}"/>
    <hyperlink ref="B6" r:id="rId15" xr:uid="{0F349B52-7E7F-4838-B12A-A478C97EE346}"/>
    <hyperlink ref="B5" r:id="rId16" xr:uid="{CD1721FE-CE22-46EF-A13E-4DF6F0F4C87A}"/>
    <hyperlink ref="B21" r:id="rId17" display="Fashion" xr:uid="{7D94516B-6E16-464E-8A13-9DF9BDD48DB5}"/>
    <hyperlink ref="B30" r:id="rId18" xr:uid="{3C39B3DB-E25C-4F69-903C-2386F7585130}"/>
    <hyperlink ref="B31" r:id="rId19" xr:uid="{AE43BBA6-D26A-4814-BE40-A7079FE09E6E}"/>
    <hyperlink ref="B32" r:id="rId20" xr:uid="{3AB1F555-BA26-45F1-AEF3-0B7E114CE2C3}"/>
    <hyperlink ref="B36" r:id="rId21" xr:uid="{036343CD-DD66-4051-A929-1968F14CC781}"/>
    <hyperlink ref="B37" r:id="rId22" xr:uid="{862406A3-465F-45FD-A23D-98C6D5F4426E}"/>
    <hyperlink ref="B38" r:id="rId23" xr:uid="{ADFCE6DA-28B5-429D-8B55-B93ED5C31622}"/>
    <hyperlink ref="B39" r:id="rId24" xr:uid="{1802C122-3A16-4007-9AEF-E20060F21967}"/>
    <hyperlink ref="B33" r:id="rId25" display="買ったら倍" xr:uid="{26608B59-DE19-479C-9E84-51D4CD85CBD1}"/>
    <hyperlink ref="B34" r:id="rId26" display="買ったら倍" xr:uid="{3FB16DC7-5D2B-4754-B9CB-269EEED13190}"/>
    <hyperlink ref="B35" r:id="rId27" display="買ったら倍" xr:uid="{18B9646D-980F-4840-A2D9-677E9308A686}"/>
    <hyperlink ref="B12" r:id="rId28" display="楽天銀行+楽天カード" xr:uid="{419362E6-2AC2-4B5A-9336-4FF516277F87}"/>
  </hyperlinks>
  <pageMargins left="0.7" right="0.7" top="0.75" bottom="0.75" header="0.3" footer="0.3"/>
  <pageSetup paperSize="9" orientation="portrait" r:id="rId29"/>
  <extLst>
    <ext xmlns:x14="http://schemas.microsoft.com/office/spreadsheetml/2009/9/main" uri="{CCE6A557-97BC-4b89-ADB6-D9C93CAAB3DF}">
      <x14:dataValidations xmlns:xm="http://schemas.microsoft.com/office/excel/2006/main" count="1">
        <x14:dataValidation type="list" allowBlank="1" showInputMessage="1" showErrorMessage="1" xr:uid="{0234A2F7-16A9-48F9-BFC4-F57225090C46}">
          <x14:formula1>
            <xm:f>リスト!$B$3:$B$4</xm:f>
          </x14:formula1>
          <xm:sqref>F30:F39 F5:F22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0B7E-133F-475A-A8E7-0B4CB7971C22}">
  <dimension ref="B2:B4"/>
  <sheetViews>
    <sheetView workbookViewId="0">
      <selection activeCell="D2" sqref="D2"/>
    </sheetView>
  </sheetViews>
  <sheetFormatPr defaultRowHeight="17.649999999999999" x14ac:dyDescent="0.7"/>
  <sheetData>
    <row r="2" spans="2:2" x14ac:dyDescent="0.7">
      <c r="B2" s="10" t="s">
        <v>30</v>
      </c>
    </row>
    <row r="3" spans="2:2" x14ac:dyDescent="0.7">
      <c r="B3" s="10" t="s">
        <v>9</v>
      </c>
    </row>
    <row r="4" spans="2:2" x14ac:dyDescent="0.7">
      <c r="B4" s="1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早見表</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けんち</dc:creator>
  <cp:lastModifiedBy>謙一 後藤</cp:lastModifiedBy>
  <dcterms:created xsi:type="dcterms:W3CDTF">2023-05-30T13:33:17Z</dcterms:created>
  <dcterms:modified xsi:type="dcterms:W3CDTF">2023-12-01T12:29:35Z</dcterms:modified>
</cp:coreProperties>
</file>